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Meine Ablage\Prüfstand\Prüfstand INFO Öffentlich\Rollenrechner Download\"/>
    </mc:Choice>
  </mc:AlternateContent>
  <bookViews>
    <workbookView xWindow="28680" yWindow="-120" windowWidth="29040" windowHeight="16440"/>
  </bookViews>
  <sheets>
    <sheet name="Deutsch" sheetId="1" r:id="rId1"/>
    <sheet name="english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2" l="1"/>
  <c r="N18" i="2"/>
  <c r="N20" i="2" s="1"/>
  <c r="P16" i="2"/>
  <c r="O16" i="2"/>
  <c r="O18" i="2" s="1"/>
  <c r="N16" i="2"/>
  <c r="M16" i="2"/>
  <c r="M18" i="2" s="1"/>
  <c r="M20" i="2" s="1"/>
  <c r="L16" i="2"/>
  <c r="L18" i="2" s="1"/>
  <c r="E16" i="2"/>
  <c r="D16" i="2"/>
  <c r="D18" i="2" s="1"/>
  <c r="D20" i="2" s="1"/>
  <c r="C16" i="2"/>
  <c r="B16" i="2"/>
  <c r="F16" i="2" s="1"/>
  <c r="F26" i="1"/>
  <c r="N23" i="1"/>
  <c r="O18" i="1"/>
  <c r="O16" i="1"/>
  <c r="N16" i="1"/>
  <c r="N18" i="1" s="1"/>
  <c r="N20" i="1" s="1"/>
  <c r="M16" i="1"/>
  <c r="M18" i="1" s="1"/>
  <c r="M20" i="1" s="1"/>
  <c r="L16" i="1"/>
  <c r="L18" i="1" s="1"/>
  <c r="E16" i="1"/>
  <c r="D16" i="1"/>
  <c r="C16" i="1"/>
  <c r="B16" i="1"/>
  <c r="F16" i="1" s="1"/>
  <c r="E18" i="1" l="1"/>
  <c r="E20" i="1" s="1"/>
  <c r="P16" i="1"/>
  <c r="D18" i="1"/>
  <c r="D20" i="1" s="1"/>
  <c r="P18" i="2"/>
  <c r="P12" i="2" s="1"/>
  <c r="L20" i="2"/>
  <c r="P18" i="1"/>
  <c r="P12" i="1" s="1"/>
  <c r="C18" i="1"/>
  <c r="C20" i="1" s="1"/>
  <c r="B18" i="1"/>
  <c r="B18" i="2"/>
  <c r="E18" i="2"/>
  <c r="C18" i="2"/>
  <c r="C20" i="2" s="1"/>
  <c r="L20" i="1"/>
  <c r="O20" i="1" l="1"/>
  <c r="P20" i="1" s="1"/>
  <c r="P7" i="1" s="1"/>
  <c r="O20" i="2"/>
  <c r="P20" i="2" s="1"/>
  <c r="P7" i="2" s="1"/>
  <c r="P8" i="2" s="1"/>
  <c r="E20" i="2"/>
  <c r="B20" i="2"/>
  <c r="F18" i="2"/>
  <c r="B20" i="1"/>
  <c r="F20" i="1" s="1"/>
  <c r="F7" i="1" s="1"/>
  <c r="F8" i="1" s="1"/>
  <c r="F18" i="1"/>
  <c r="P8" i="1" l="1"/>
  <c r="F20" i="2"/>
  <c r="F7" i="2" s="1"/>
  <c r="F8" i="2" s="1"/>
</calcChain>
</file>

<file path=xl/sharedStrings.xml><?xml version="1.0" encoding="utf-8"?>
<sst xmlns="http://schemas.openxmlformats.org/spreadsheetml/2006/main" count="129" uniqueCount="73">
  <si>
    <t>Berechne Trägheitsmoment und Rotationsenergie einer Vollwelle mit 4 verschiedenen Durchmesseren</t>
  </si>
  <si>
    <t>nur in gelben Felder schreiben</t>
  </si>
  <si>
    <t>Das Gesamtgewicht und Abmessungen sind bekannt.</t>
  </si>
  <si>
    <t>Abmessungen und spezifisches Gewicht sind bekannt</t>
  </si>
  <si>
    <t>Ergebnis Trägheitsmoment:</t>
  </si>
  <si>
    <t>kgm²</t>
  </si>
  <si>
    <t>Rotationsenergie bei 100km/h</t>
  </si>
  <si>
    <t>MJ</t>
  </si>
  <si>
    <t>erster Durchmesser wird als Lauffläche genommen</t>
  </si>
  <si>
    <t>nur in den gelben Feldern schreiben</t>
  </si>
  <si>
    <t>spez. Gewichte</t>
  </si>
  <si>
    <t>Durchmesser [mm]</t>
  </si>
  <si>
    <t>Gesamtgewicht [kg]</t>
  </si>
  <si>
    <t>kg/m³</t>
  </si>
  <si>
    <t>kg</t>
  </si>
  <si>
    <t>Stahl C 15</t>
  </si>
  <si>
    <t>Länge [mm]</t>
  </si>
  <si>
    <t>spez. Gewicht [kg/m³]</t>
  </si>
  <si>
    <t>Stahl C 35</t>
  </si>
  <si>
    <t>Stahl C 60</t>
  </si>
  <si>
    <t>Ergebnis Einzelvolumen[m³]</t>
  </si>
  <si>
    <t>Volumen</t>
  </si>
  <si>
    <t>41Cr4</t>
  </si>
  <si>
    <t>m³</t>
  </si>
  <si>
    <t>X10Cr13</t>
  </si>
  <si>
    <t>Ergebnis Einzelgewichte [kg]</t>
  </si>
  <si>
    <t>Gewicht</t>
  </si>
  <si>
    <t>Eisen</t>
  </si>
  <si>
    <t xml:space="preserve">Gewicht </t>
  </si>
  <si>
    <t>Ergebnis Einzelträgheitsmomente [kgm²]</t>
  </si>
  <si>
    <t>Trägheitsmoment</t>
  </si>
  <si>
    <t>english version</t>
  </si>
  <si>
    <t>Rollendrehzahl = Lagerdrehzahl</t>
  </si>
  <si>
    <t>Durchmesser Lauffläche</t>
  </si>
  <si>
    <t>mm</t>
  </si>
  <si>
    <t>Ein Vollzylinder der um seine Symmetrieachse dreht</t>
  </si>
  <si>
    <t>gewünschte max. Geschwindigkeit</t>
  </si>
  <si>
    <t>km/h</t>
  </si>
  <si>
    <t>I = 1/2 * mr²</t>
  </si>
  <si>
    <t>Rollen/Lagerdrehzahl</t>
  </si>
  <si>
    <t>U/min</t>
  </si>
  <si>
    <t>Iges = I1 + I2 + I3.......</t>
  </si>
  <si>
    <t>Calculate Moment of Inertia and Rotational energy of a full cylinder with 4 diameters</t>
  </si>
  <si>
    <t>write only in yellow range</t>
  </si>
  <si>
    <t>Weight and dimensions are known</t>
  </si>
  <si>
    <t>Dimensions and specific weight are known</t>
  </si>
  <si>
    <t>Result Moment of Inertia</t>
  </si>
  <si>
    <t>Rotational energy at 100km/h</t>
  </si>
  <si>
    <t>the first diameter is taken as the running surface</t>
  </si>
  <si>
    <t>write only in yellow Range</t>
  </si>
  <si>
    <t>spec. weights</t>
  </si>
  <si>
    <t>Diameter [mm]</t>
  </si>
  <si>
    <t>Summary weight [kg]</t>
  </si>
  <si>
    <t>Steel C 15</t>
  </si>
  <si>
    <t>length [mm]</t>
  </si>
  <si>
    <t>spec. weight [kg/m³]</t>
  </si>
  <si>
    <t>Steel C 35</t>
  </si>
  <si>
    <t>Steel C 60</t>
  </si>
  <si>
    <t>Summary Single volume[m³]</t>
  </si>
  <si>
    <t>volume</t>
  </si>
  <si>
    <t>Results Single weight [kg]</t>
  </si>
  <si>
    <t>weight</t>
  </si>
  <si>
    <t>iron</t>
  </si>
  <si>
    <t>Result single Moments of inertia [kgm²]</t>
  </si>
  <si>
    <t>Moment of inertia</t>
  </si>
  <si>
    <t>deutsche Version</t>
  </si>
  <si>
    <t>rotational coilspeed = bearingspeed</t>
  </si>
  <si>
    <t xml:space="preserve">Source: Wikipedia </t>
  </si>
  <si>
    <t>Diameter running surface</t>
  </si>
  <si>
    <t>A full cylinder that rotates around its axis of symmetry</t>
  </si>
  <si>
    <t>max. speed</t>
  </si>
  <si>
    <t>rotational coilspeed/bearingspeed</t>
  </si>
  <si>
    <t>kJ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</si>
</sst>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#,##0."/>
  </numFmts>
  <fonts count="18" x14ac:knownFonts="1">
    <font>
      <sz val="10"/>
      <color rgb="FF000000"/>
      <name val="Arial"/>
    </font>
    <font>
      <sz val="10"/>
      <name val="Arial"/>
    </font>
    <font>
      <b/>
      <sz val="18"/>
      <name val="Arial"/>
    </font>
    <font>
      <b/>
      <sz val="12"/>
      <color rgb="FF0000FF"/>
      <name val="Arial"/>
    </font>
    <font>
      <b/>
      <sz val="14"/>
      <name val="Arial"/>
    </font>
    <font>
      <sz val="14"/>
      <name val="Arial"/>
    </font>
    <font>
      <sz val="14"/>
      <color rgb="FFFFFFFF"/>
      <name val="Arial"/>
    </font>
    <font>
      <b/>
      <sz val="7"/>
      <color rgb="FFFFFFFF"/>
      <name val="Arial"/>
    </font>
    <font>
      <b/>
      <sz val="10"/>
      <name val="Arial"/>
    </font>
    <font>
      <b/>
      <sz val="11"/>
      <name val="Arial"/>
    </font>
    <font>
      <b/>
      <u/>
      <sz val="12"/>
      <color rgb="FF1155CC"/>
      <name val="Arial"/>
    </font>
    <font>
      <u/>
      <sz val="10"/>
      <color rgb="FF0000FF"/>
      <name val="Arial"/>
    </font>
    <font>
      <sz val="9"/>
      <name val="Arial"/>
    </font>
    <font>
      <sz val="12"/>
      <color rgb="FFFFFFFF"/>
      <name val="Arial"/>
    </font>
    <font>
      <b/>
      <u/>
      <sz val="10"/>
      <color rgb="FF1155CC"/>
      <name val="Arial"/>
    </font>
    <font>
      <u/>
      <sz val="10"/>
      <color rgb="FF1155CC"/>
      <name val="Arial"/>
    </font>
    <font>
      <sz val="10"/>
      <color rgb="FF000000"/>
      <name val="Arial"/>
      <family val="2"/>
    </font>
    <font>
      <sz val="14"/>
      <color rgb="FFFFFF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0000"/>
        <bgColor rgb="FFFF0000"/>
      </patternFill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EFEFEF"/>
        <bgColor rgb="FFEFEFEF"/>
      </patternFill>
    </fill>
  </fills>
  <borders count="3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164" fontId="6" fillId="3" borderId="9" xfId="0" applyNumberFormat="1" applyFont="1" applyFill="1" applyBorder="1" applyAlignment="1">
      <alignment horizontal="right"/>
    </xf>
    <xf numFmtId="164" fontId="6" fillId="3" borderId="9" xfId="0" applyNumberFormat="1" applyFont="1" applyFill="1" applyBorder="1" applyAlignment="1">
      <alignment horizontal="left"/>
    </xf>
    <xf numFmtId="0" fontId="1" fillId="0" borderId="19" xfId="0" applyFont="1" applyBorder="1"/>
    <xf numFmtId="0" fontId="1" fillId="0" borderId="20" xfId="0" applyFont="1" applyBorder="1"/>
    <xf numFmtId="164" fontId="6" fillId="3" borderId="10" xfId="0" applyNumberFormat="1" applyFont="1" applyFill="1" applyBorder="1" applyAlignment="1">
      <alignment horizontal="left"/>
    </xf>
    <xf numFmtId="4" fontId="6" fillId="3" borderId="9" xfId="0" applyNumberFormat="1" applyFont="1" applyFill="1" applyBorder="1" applyAlignment="1">
      <alignment horizontal="right"/>
    </xf>
    <xf numFmtId="164" fontId="6" fillId="3" borderId="9" xfId="0" applyNumberFormat="1" applyFont="1" applyFill="1" applyBorder="1" applyAlignment="1">
      <alignment horizontal="left"/>
    </xf>
    <xf numFmtId="0" fontId="1" fillId="0" borderId="7" xfId="0" applyFont="1" applyBorder="1" applyAlignment="1"/>
    <xf numFmtId="0" fontId="1" fillId="0" borderId="1" xfId="0" applyFont="1" applyBorder="1" applyAlignment="1"/>
    <xf numFmtId="0" fontId="1" fillId="0" borderId="21" xfId="0" applyFont="1" applyBorder="1"/>
    <xf numFmtId="0" fontId="1" fillId="0" borderId="22" xfId="0" applyFont="1" applyBorder="1"/>
    <xf numFmtId="0" fontId="8" fillId="2" borderId="23" xfId="0" applyFont="1" applyFill="1" applyBorder="1" applyAlignment="1"/>
    <xf numFmtId="0" fontId="1" fillId="2" borderId="0" xfId="0" applyFont="1" applyFill="1"/>
    <xf numFmtId="0" fontId="9" fillId="5" borderId="24" xfId="0" applyFont="1" applyFill="1" applyBorder="1" applyAlignment="1"/>
    <xf numFmtId="0" fontId="9" fillId="5" borderId="10" xfId="0" applyFont="1" applyFill="1" applyBorder="1"/>
    <xf numFmtId="0" fontId="1" fillId="2" borderId="13" xfId="0" applyFont="1" applyFill="1" applyBorder="1"/>
    <xf numFmtId="0" fontId="8" fillId="6" borderId="23" xfId="0" applyFont="1" applyFill="1" applyBorder="1" applyAlignment="1">
      <alignment horizontal="center"/>
    </xf>
    <xf numFmtId="0" fontId="1" fillId="0" borderId="25" xfId="0" applyFont="1" applyBorder="1"/>
    <xf numFmtId="0" fontId="1" fillId="0" borderId="23" xfId="0" applyFont="1" applyBorder="1"/>
    <xf numFmtId="0" fontId="8" fillId="0" borderId="23" xfId="0" applyFont="1" applyBorder="1" applyAlignment="1"/>
    <xf numFmtId="0" fontId="8" fillId="7" borderId="23" xfId="0" applyFont="1" applyFill="1" applyBorder="1" applyAlignment="1"/>
    <xf numFmtId="0" fontId="1" fillId="7" borderId="23" xfId="0" applyFont="1" applyFill="1" applyBorder="1" applyAlignment="1"/>
    <xf numFmtId="0" fontId="1" fillId="7" borderId="0" xfId="0" applyFont="1" applyFill="1" applyAlignment="1"/>
    <xf numFmtId="0" fontId="1" fillId="2" borderId="13" xfId="0" applyFont="1" applyFill="1" applyBorder="1" applyAlignment="1"/>
    <xf numFmtId="0" fontId="1" fillId="0" borderId="26" xfId="0" applyFont="1" applyBorder="1"/>
    <xf numFmtId="0" fontId="1" fillId="0" borderId="23" xfId="0" applyFont="1" applyBorder="1" applyAlignment="1"/>
    <xf numFmtId="164" fontId="1" fillId="8" borderId="0" xfId="0" applyNumberFormat="1" applyFont="1" applyFill="1"/>
    <xf numFmtId="0" fontId="1" fillId="8" borderId="0" xfId="0" applyFont="1" applyFill="1" applyAlignment="1"/>
    <xf numFmtId="0" fontId="1" fillId="2" borderId="0" xfId="0" applyFont="1" applyFill="1" applyAlignment="1">
      <alignment horizontal="center"/>
    </xf>
    <xf numFmtId="164" fontId="1" fillId="8" borderId="1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0" fontId="1" fillId="0" borderId="27" xfId="0" applyFont="1" applyBorder="1"/>
    <xf numFmtId="0" fontId="1" fillId="2" borderId="0" xfId="0" applyFont="1" applyFill="1" applyAlignment="1"/>
    <xf numFmtId="0" fontId="1" fillId="0" borderId="28" xfId="0" applyFont="1" applyBorder="1"/>
    <xf numFmtId="0" fontId="10" fillId="0" borderId="1" xfId="0" applyFont="1" applyBorder="1" applyAlignment="1"/>
    <xf numFmtId="0" fontId="1" fillId="2" borderId="29" xfId="0" applyFont="1" applyFill="1" applyBorder="1"/>
    <xf numFmtId="0" fontId="1" fillId="2" borderId="30" xfId="0" applyFont="1" applyFill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2" borderId="30" xfId="0" applyFont="1" applyFill="1" applyBorder="1" applyAlignment="1"/>
    <xf numFmtId="0" fontId="1" fillId="2" borderId="34" xfId="0" applyFont="1" applyFill="1" applyBorder="1"/>
    <xf numFmtId="0" fontId="11" fillId="0" borderId="1" xfId="0" applyFont="1" applyBorder="1"/>
    <xf numFmtId="0" fontId="12" fillId="7" borderId="23" xfId="0" applyFont="1" applyFill="1" applyBorder="1" applyAlignment="1"/>
    <xf numFmtId="0" fontId="1" fillId="9" borderId="23" xfId="0" applyFont="1" applyFill="1" applyBorder="1" applyAlignment="1"/>
    <xf numFmtId="0" fontId="4" fillId="0" borderId="1" xfId="0" applyFont="1" applyBorder="1" applyAlignment="1"/>
    <xf numFmtId="165" fontId="13" fillId="3" borderId="23" xfId="0" applyNumberFormat="1" applyFont="1" applyFill="1" applyBorder="1"/>
    <xf numFmtId="0" fontId="14" fillId="0" borderId="1" xfId="0" applyFont="1" applyBorder="1" applyAlignment="1"/>
    <xf numFmtId="0" fontId="15" fillId="0" borderId="1" xfId="0" applyFont="1" applyBorder="1" applyAlignment="1"/>
    <xf numFmtId="0" fontId="0" fillId="0" borderId="0" xfId="0" applyFont="1" applyAlignment="1"/>
    <xf numFmtId="0" fontId="16" fillId="0" borderId="0" xfId="0" applyFont="1" applyAlignment="1"/>
    <xf numFmtId="164" fontId="17" fillId="3" borderId="9" xfId="0" applyNumberFormat="1" applyFont="1" applyFill="1" applyBorder="1" applyAlignment="1">
      <alignment horizontal="left"/>
    </xf>
    <xf numFmtId="0" fontId="7" fillId="4" borderId="8" xfId="0" applyFont="1" applyFill="1" applyBorder="1" applyAlignment="1">
      <alignment horizontal="center" wrapText="1"/>
    </xf>
    <xf numFmtId="0" fontId="1" fillId="0" borderId="9" xfId="0" applyFont="1" applyBorder="1"/>
    <xf numFmtId="0" fontId="1" fillId="0" borderId="10" xfId="0" applyFont="1" applyBorder="1"/>
    <xf numFmtId="0" fontId="5" fillId="0" borderId="8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3" fillId="0" borderId="8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0" xfId="0" applyFont="1" applyAlignment="1"/>
    <xf numFmtId="0" fontId="1" fillId="0" borderId="13" xfId="0" applyFont="1" applyBorder="1"/>
    <xf numFmtId="0" fontId="1" fillId="0" borderId="12" xfId="0" applyFont="1" applyBorder="1"/>
    <xf numFmtId="0" fontId="1" fillId="2" borderId="12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right"/>
    </xf>
    <xf numFmtId="0" fontId="2" fillId="0" borderId="8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247650</xdr:colOff>
      <xdr:row>22</xdr:row>
      <xdr:rowOff>133350</xdr:rowOff>
    </xdr:from>
    <xdr:ext cx="1838325" cy="1123950"/>
    <xdr:pic>
      <xdr:nvPicPr>
        <xdr:cNvPr id="2" name="image1.png" title="Bil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247650</xdr:colOff>
      <xdr:row>22</xdr:row>
      <xdr:rowOff>133350</xdr:rowOff>
    </xdr:from>
    <xdr:ext cx="1838325" cy="1123950"/>
    <xdr:pic>
      <xdr:nvPicPr>
        <xdr:cNvPr id="2" name="image1.png" title="Bil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de.wikipedia.org/wiki/Tr%C3%A4gheitsmo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998"/>
  <sheetViews>
    <sheetView tabSelected="1" workbookViewId="0">
      <selection activeCell="S8" sqref="S8"/>
    </sheetView>
  </sheetViews>
  <sheetFormatPr baseColWidth="10" defaultColWidth="14.42578125" defaultRowHeight="15.75" customHeight="1" x14ac:dyDescent="0.2"/>
  <cols>
    <col min="1" max="1" width="2.42578125" customWidth="1"/>
    <col min="2" max="5" width="10.140625" customWidth="1"/>
    <col min="6" max="6" width="20.7109375" customWidth="1"/>
    <col min="8" max="8" width="2.42578125" customWidth="1"/>
    <col min="9" max="9" width="9.42578125" customWidth="1"/>
    <col min="10" max="10" width="7.140625" customWidth="1"/>
    <col min="11" max="11" width="1.85546875" customWidth="1"/>
    <col min="12" max="15" width="10.140625" customWidth="1"/>
    <col min="16" max="16" width="21.5703125" customWidth="1"/>
    <col min="17" max="17" width="10.7109375" customWidth="1"/>
    <col min="19" max="19" width="18.42578125" customWidth="1"/>
  </cols>
  <sheetData>
    <row r="1" spans="1:29" ht="7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5.2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3.25" x14ac:dyDescent="0.35">
      <c r="A3" s="3"/>
      <c r="B3" s="67" t="s">
        <v>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/>
      <c r="R3" s="4"/>
      <c r="S3" s="1"/>
      <c r="T3" s="1"/>
      <c r="U3" s="1"/>
      <c r="V3" s="1"/>
      <c r="W3" s="1"/>
      <c r="X3" s="1"/>
      <c r="Y3" s="1"/>
      <c r="Z3" s="1"/>
    </row>
    <row r="4" spans="1:29" x14ac:dyDescent="0.2">
      <c r="A4" s="3"/>
      <c r="B4" s="70" t="s">
        <v>1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  <c r="R4" s="60"/>
      <c r="S4" s="60"/>
      <c r="T4" s="60"/>
      <c r="U4" s="60"/>
      <c r="V4" s="60"/>
      <c r="W4" s="60"/>
      <c r="X4" s="1"/>
      <c r="Y4" s="1"/>
      <c r="Z4" s="1"/>
    </row>
    <row r="5" spans="1:29" ht="12.75" x14ac:dyDescent="0.2">
      <c r="A5" s="3"/>
      <c r="B5" s="71" t="s">
        <v>2</v>
      </c>
      <c r="C5" s="72"/>
      <c r="D5" s="72"/>
      <c r="E5" s="72"/>
      <c r="F5" s="72"/>
      <c r="G5" s="73"/>
      <c r="H5" s="6"/>
      <c r="I5" s="7"/>
      <c r="J5" s="7"/>
      <c r="K5" s="8"/>
      <c r="L5" s="71" t="s">
        <v>3</v>
      </c>
      <c r="M5" s="72"/>
      <c r="N5" s="72"/>
      <c r="O5" s="72"/>
      <c r="P5" s="72"/>
      <c r="Q5" s="73"/>
      <c r="R5" s="60"/>
      <c r="S5" s="60"/>
      <c r="T5" s="60"/>
      <c r="U5" s="60"/>
      <c r="V5" s="60"/>
      <c r="W5" s="60"/>
      <c r="X5" s="1"/>
      <c r="Y5" s="1"/>
      <c r="Z5" s="1"/>
    </row>
    <row r="6" spans="1:29" ht="12.75" x14ac:dyDescent="0.2">
      <c r="A6" s="3"/>
      <c r="B6" s="74"/>
      <c r="C6" s="72"/>
      <c r="D6" s="72"/>
      <c r="E6" s="72"/>
      <c r="F6" s="72"/>
      <c r="G6" s="73"/>
      <c r="H6" s="9"/>
      <c r="I6" s="1"/>
      <c r="J6" s="1"/>
      <c r="K6" s="10"/>
      <c r="L6" s="74"/>
      <c r="M6" s="72"/>
      <c r="N6" s="72"/>
      <c r="O6" s="72"/>
      <c r="P6" s="72"/>
      <c r="Q6" s="73"/>
      <c r="R6" s="60"/>
      <c r="S6" s="60"/>
      <c r="T6" s="60"/>
      <c r="U6" s="60"/>
      <c r="V6" s="60"/>
      <c r="W6" s="60"/>
      <c r="X6" s="1"/>
      <c r="Y6" s="1"/>
      <c r="Z6" s="1"/>
    </row>
    <row r="7" spans="1:29" ht="20.25" customHeight="1" x14ac:dyDescent="0.25">
      <c r="A7" s="3"/>
      <c r="B7" s="66" t="s">
        <v>4</v>
      </c>
      <c r="C7" s="64"/>
      <c r="D7" s="64"/>
      <c r="E7" s="64"/>
      <c r="F7" s="11">
        <f>F20</f>
        <v>1.2375</v>
      </c>
      <c r="G7" s="12" t="s">
        <v>5</v>
      </c>
      <c r="H7" s="13"/>
      <c r="I7" s="2"/>
      <c r="J7" s="2"/>
      <c r="K7" s="14"/>
      <c r="L7" s="66" t="s">
        <v>4</v>
      </c>
      <c r="M7" s="64"/>
      <c r="N7" s="64"/>
      <c r="O7" s="64"/>
      <c r="P7" s="11">
        <f>P20</f>
        <v>1.8059049705201162</v>
      </c>
      <c r="Q7" s="15" t="s">
        <v>5</v>
      </c>
      <c r="R7" s="60"/>
      <c r="S7" s="60"/>
      <c r="T7" s="60"/>
      <c r="U7" s="60"/>
      <c r="V7" s="60"/>
      <c r="W7" s="60"/>
      <c r="X7" s="1"/>
      <c r="Y7" s="1"/>
      <c r="Z7" s="1"/>
    </row>
    <row r="8" spans="1:29" ht="18" x14ac:dyDescent="0.25">
      <c r="A8" s="3"/>
      <c r="B8" s="66" t="s">
        <v>6</v>
      </c>
      <c r="C8" s="64"/>
      <c r="D8" s="64"/>
      <c r="E8" s="64"/>
      <c r="F8" s="16">
        <f>0.5*F7*SUMSQ(27.7777778/(B12*0.5/1000))/1000</f>
        <v>21.219135836419753</v>
      </c>
      <c r="G8" s="62" t="s">
        <v>72</v>
      </c>
      <c r="H8" s="63" t="s">
        <v>8</v>
      </c>
      <c r="I8" s="64"/>
      <c r="J8" s="64"/>
      <c r="K8" s="65"/>
      <c r="L8" s="66" t="s">
        <v>6</v>
      </c>
      <c r="M8" s="64"/>
      <c r="N8" s="64"/>
      <c r="O8" s="64"/>
      <c r="P8" s="16">
        <f>0.5*P7*SUMSQ(27.7777778/(L12*0.5/1000))/1000</f>
        <v>42.858752649967577</v>
      </c>
      <c r="Q8" s="62" t="s">
        <v>72</v>
      </c>
      <c r="S8" s="60"/>
      <c r="T8" s="60"/>
      <c r="U8" s="60"/>
      <c r="V8" s="60"/>
      <c r="W8" s="60"/>
      <c r="X8" s="19"/>
      <c r="Y8" s="19"/>
      <c r="Z8" s="19"/>
    </row>
    <row r="9" spans="1:29" ht="12.75" x14ac:dyDescent="0.2">
      <c r="A9" s="3"/>
      <c r="B9" s="75" t="s">
        <v>9</v>
      </c>
      <c r="C9" s="72"/>
      <c r="D9" s="72"/>
      <c r="E9" s="72"/>
      <c r="F9" s="72"/>
      <c r="G9" s="73"/>
      <c r="I9" s="20"/>
      <c r="J9" s="20"/>
      <c r="K9" s="21"/>
      <c r="L9" s="75" t="s">
        <v>9</v>
      </c>
      <c r="M9" s="72"/>
      <c r="N9" s="72"/>
      <c r="O9" s="72"/>
      <c r="P9" s="72"/>
      <c r="Q9" s="73"/>
      <c r="R9" s="60"/>
      <c r="S9" s="61"/>
      <c r="T9" s="60"/>
      <c r="U9" s="60"/>
      <c r="V9" s="60"/>
      <c r="W9" s="60"/>
      <c r="X9" s="19"/>
      <c r="Y9" s="19"/>
      <c r="Z9" s="19"/>
    </row>
    <row r="10" spans="1:29" ht="15" x14ac:dyDescent="0.25">
      <c r="A10" s="3"/>
      <c r="B10" s="22">
        <v>1</v>
      </c>
      <c r="C10" s="22">
        <v>2</v>
      </c>
      <c r="D10" s="22">
        <v>3</v>
      </c>
      <c r="E10" s="22">
        <v>4</v>
      </c>
      <c r="F10" s="23"/>
      <c r="G10" s="23"/>
      <c r="I10" s="24" t="s">
        <v>10</v>
      </c>
      <c r="J10" s="25"/>
      <c r="K10" s="10"/>
      <c r="L10" s="22">
        <v>1</v>
      </c>
      <c r="M10" s="22">
        <v>2</v>
      </c>
      <c r="N10" s="22">
        <v>3</v>
      </c>
      <c r="O10" s="22">
        <v>4</v>
      </c>
      <c r="P10" s="23"/>
      <c r="Q10" s="26"/>
      <c r="R10" s="60"/>
      <c r="S10" s="60"/>
      <c r="T10" s="60"/>
      <c r="U10" s="60"/>
      <c r="V10" s="60"/>
      <c r="W10" s="60"/>
      <c r="X10" s="19"/>
      <c r="Y10" s="19"/>
      <c r="Z10" s="19"/>
    </row>
    <row r="11" spans="1:29" ht="12.75" x14ac:dyDescent="0.2">
      <c r="A11" s="3"/>
      <c r="B11" s="76" t="s">
        <v>11</v>
      </c>
      <c r="C11" s="64"/>
      <c r="D11" s="64"/>
      <c r="E11" s="65"/>
      <c r="F11" s="27" t="s">
        <v>12</v>
      </c>
      <c r="G11" s="26"/>
      <c r="H11" s="28"/>
      <c r="I11" s="29"/>
      <c r="J11" s="30" t="s">
        <v>13</v>
      </c>
      <c r="K11" s="10"/>
      <c r="L11" s="76" t="s">
        <v>11</v>
      </c>
      <c r="M11" s="64"/>
      <c r="N11" s="64"/>
      <c r="O11" s="65"/>
      <c r="P11" s="27" t="s">
        <v>12</v>
      </c>
      <c r="Q11" s="26"/>
      <c r="R11" s="60"/>
      <c r="S11" s="60"/>
      <c r="T11" s="60"/>
      <c r="U11" s="60"/>
      <c r="V11" s="60"/>
      <c r="W11" s="60"/>
      <c r="X11" s="19"/>
      <c r="Y11" s="19"/>
      <c r="Z11" s="19"/>
    </row>
    <row r="12" spans="1:29" ht="12.75" x14ac:dyDescent="0.2">
      <c r="A12" s="3"/>
      <c r="B12" s="31">
        <v>300</v>
      </c>
      <c r="C12" s="32"/>
      <c r="D12" s="32"/>
      <c r="E12" s="32"/>
      <c r="F12" s="33">
        <v>110</v>
      </c>
      <c r="G12" s="34" t="s">
        <v>14</v>
      </c>
      <c r="H12" s="35"/>
      <c r="I12" s="36" t="s">
        <v>15</v>
      </c>
      <c r="J12" s="36">
        <v>7850</v>
      </c>
      <c r="K12" s="10"/>
      <c r="L12" s="31">
        <v>255</v>
      </c>
      <c r="M12" s="32">
        <v>350</v>
      </c>
      <c r="N12" s="32">
        <v>0</v>
      </c>
      <c r="O12" s="32">
        <v>0</v>
      </c>
      <c r="P12" s="37">
        <f>P18</f>
        <v>155.50820803416406</v>
      </c>
      <c r="Q12" s="34" t="s">
        <v>14</v>
      </c>
      <c r="R12" s="60"/>
      <c r="S12" s="60"/>
      <c r="T12" s="60"/>
      <c r="U12" s="60"/>
      <c r="V12" s="60"/>
      <c r="W12" s="60"/>
      <c r="X12" s="19"/>
      <c r="Y12" s="19"/>
      <c r="Z12" s="1"/>
    </row>
    <row r="13" spans="1:29" ht="12.75" x14ac:dyDescent="0.2">
      <c r="A13" s="3"/>
      <c r="B13" s="76" t="s">
        <v>16</v>
      </c>
      <c r="C13" s="64"/>
      <c r="D13" s="64"/>
      <c r="E13" s="65"/>
      <c r="F13" s="27" t="s">
        <v>17</v>
      </c>
      <c r="G13" s="26"/>
      <c r="H13" s="35"/>
      <c r="I13" s="36" t="s">
        <v>18</v>
      </c>
      <c r="J13" s="36">
        <v>7840</v>
      </c>
      <c r="K13" s="10"/>
      <c r="L13" s="76" t="s">
        <v>16</v>
      </c>
      <c r="M13" s="64"/>
      <c r="N13" s="64"/>
      <c r="O13" s="65"/>
      <c r="P13" s="27" t="s">
        <v>17</v>
      </c>
      <c r="Q13" s="26"/>
      <c r="R13" s="60"/>
      <c r="S13" s="60"/>
      <c r="T13" s="60"/>
      <c r="U13" s="60"/>
      <c r="V13" s="60"/>
      <c r="W13" s="60"/>
      <c r="X13" s="1"/>
      <c r="Y13" s="1"/>
      <c r="Z13" s="1"/>
    </row>
    <row r="14" spans="1:29" ht="12.75" x14ac:dyDescent="0.2">
      <c r="A14" s="3"/>
      <c r="B14" s="32">
        <v>90</v>
      </c>
      <c r="C14" s="32"/>
      <c r="D14" s="32"/>
      <c r="E14" s="32"/>
      <c r="F14" s="38">
        <v>7840</v>
      </c>
      <c r="G14" s="34" t="s">
        <v>13</v>
      </c>
      <c r="H14" s="35"/>
      <c r="I14" s="36" t="s">
        <v>19</v>
      </c>
      <c r="J14" s="36">
        <v>7830</v>
      </c>
      <c r="K14" s="10"/>
      <c r="L14" s="32">
        <v>200</v>
      </c>
      <c r="M14" s="32">
        <v>100</v>
      </c>
      <c r="N14" s="32">
        <v>55</v>
      </c>
      <c r="O14" s="32">
        <v>0</v>
      </c>
      <c r="P14" s="32">
        <v>7840</v>
      </c>
      <c r="Q14" s="34" t="s">
        <v>13</v>
      </c>
      <c r="R14" s="60"/>
      <c r="S14" s="61"/>
      <c r="T14" s="60"/>
      <c r="U14" s="60"/>
      <c r="V14" s="60"/>
      <c r="W14" s="60"/>
      <c r="X14" s="1"/>
      <c r="Y14" s="1"/>
      <c r="Z14" s="1"/>
    </row>
    <row r="15" spans="1:29" ht="12.75" x14ac:dyDescent="0.2">
      <c r="A15" s="3"/>
      <c r="B15" s="75" t="s">
        <v>20</v>
      </c>
      <c r="C15" s="72"/>
      <c r="D15" s="72"/>
      <c r="E15" s="72"/>
      <c r="F15" s="39" t="s">
        <v>21</v>
      </c>
      <c r="G15" s="26"/>
      <c r="H15" s="35"/>
      <c r="I15" s="36" t="s">
        <v>22</v>
      </c>
      <c r="J15" s="36">
        <v>7840</v>
      </c>
      <c r="K15" s="10"/>
      <c r="L15" s="75" t="s">
        <v>20</v>
      </c>
      <c r="M15" s="72"/>
      <c r="N15" s="72"/>
      <c r="O15" s="72"/>
      <c r="P15" s="39" t="s">
        <v>21</v>
      </c>
      <c r="Q15" s="26"/>
      <c r="R15" s="60"/>
      <c r="S15" s="60"/>
      <c r="T15" s="60"/>
      <c r="U15" s="60"/>
      <c r="V15" s="60"/>
      <c r="W15" s="60"/>
      <c r="X15" s="1"/>
      <c r="Y15" s="1"/>
      <c r="Z15" s="1"/>
    </row>
    <row r="16" spans="1:29" ht="12.75" x14ac:dyDescent="0.2">
      <c r="A16" s="3"/>
      <c r="B16" s="40">
        <f t="shared" ref="B16:E16" si="0">B12*B12*PI()*B14/4/1000000000</f>
        <v>6.3617251235193314E-3</v>
      </c>
      <c r="C16" s="37">
        <f t="shared" si="0"/>
        <v>0</v>
      </c>
      <c r="D16" s="37">
        <f t="shared" si="0"/>
        <v>0</v>
      </c>
      <c r="E16" s="37">
        <f t="shared" si="0"/>
        <v>0</v>
      </c>
      <c r="F16" s="37">
        <f>SUM(B16:E16)</f>
        <v>6.3617251235193314E-3</v>
      </c>
      <c r="G16" s="34" t="s">
        <v>23</v>
      </c>
      <c r="H16" s="35"/>
      <c r="I16" s="36" t="s">
        <v>24</v>
      </c>
      <c r="J16" s="36">
        <v>7750</v>
      </c>
      <c r="K16" s="10"/>
      <c r="L16" s="40">
        <f t="shared" ref="L16:O16" si="1">L12*L12*PI()*L14/4/1000000000</f>
        <v>1.0214103114983816E-2</v>
      </c>
      <c r="M16" s="37">
        <f t="shared" si="1"/>
        <v>9.6211275016187415E-3</v>
      </c>
      <c r="N16" s="37">
        <f t="shared" si="1"/>
        <v>0</v>
      </c>
      <c r="O16" s="37">
        <f t="shared" si="1"/>
        <v>0</v>
      </c>
      <c r="P16" s="37">
        <f>SUM(L16:O16)</f>
        <v>1.9835230616602556E-2</v>
      </c>
      <c r="Q16" s="34" t="s">
        <v>23</v>
      </c>
      <c r="R16" s="60"/>
      <c r="S16" s="60"/>
      <c r="T16" s="60"/>
      <c r="U16" s="60"/>
      <c r="V16" s="60"/>
      <c r="W16" s="60"/>
      <c r="X16" s="1"/>
      <c r="Y16" s="1"/>
      <c r="Z16" s="1"/>
    </row>
    <row r="17" spans="1:29" ht="12.75" x14ac:dyDescent="0.2">
      <c r="A17" s="3"/>
      <c r="B17" s="75" t="s">
        <v>25</v>
      </c>
      <c r="C17" s="72"/>
      <c r="D17" s="72"/>
      <c r="E17" s="72"/>
      <c r="F17" s="41" t="s">
        <v>26</v>
      </c>
      <c r="G17" s="26"/>
      <c r="H17" s="42"/>
      <c r="I17" s="36" t="s">
        <v>27</v>
      </c>
      <c r="J17" s="36">
        <v>7870</v>
      </c>
      <c r="K17" s="10"/>
      <c r="L17" s="75" t="s">
        <v>25</v>
      </c>
      <c r="M17" s="72"/>
      <c r="N17" s="72"/>
      <c r="O17" s="72"/>
      <c r="P17" s="41" t="s">
        <v>28</v>
      </c>
      <c r="Q17" s="26"/>
      <c r="R17" s="60"/>
      <c r="S17" s="60"/>
      <c r="T17" s="60"/>
      <c r="U17" s="60"/>
      <c r="V17" s="60"/>
      <c r="W17" s="60"/>
      <c r="X17" s="1"/>
      <c r="Y17" s="1"/>
      <c r="Z17" s="1"/>
    </row>
    <row r="18" spans="1:29" ht="12.75" x14ac:dyDescent="0.2">
      <c r="A18" s="3"/>
      <c r="B18" s="40">
        <f t="shared" ref="B18:E18" si="2">B16/$F$16*$F$12</f>
        <v>110</v>
      </c>
      <c r="C18" s="37">
        <f t="shared" si="2"/>
        <v>0</v>
      </c>
      <c r="D18" s="37">
        <f t="shared" si="2"/>
        <v>0</v>
      </c>
      <c r="E18" s="37">
        <f t="shared" si="2"/>
        <v>0</v>
      </c>
      <c r="F18" s="37">
        <f>SUM(B18:E18)</f>
        <v>110</v>
      </c>
      <c r="G18" s="43" t="s">
        <v>14</v>
      </c>
      <c r="H18" s="9"/>
      <c r="I18" s="20"/>
      <c r="J18" s="44"/>
      <c r="K18" s="10"/>
      <c r="L18" s="40">
        <f t="shared" ref="L18:O18" si="3">L16*$P$14</f>
        <v>80.078568421473122</v>
      </c>
      <c r="M18" s="37">
        <f t="shared" si="3"/>
        <v>75.429639612690934</v>
      </c>
      <c r="N18" s="37">
        <f t="shared" si="3"/>
        <v>0</v>
      </c>
      <c r="O18" s="37">
        <f t="shared" si="3"/>
        <v>0</v>
      </c>
      <c r="P18" s="37">
        <f>SUM(L18:O18)</f>
        <v>155.50820803416406</v>
      </c>
      <c r="Q18" s="34" t="s">
        <v>14</v>
      </c>
      <c r="R18" s="60"/>
      <c r="S18" s="60"/>
      <c r="T18" s="60"/>
      <c r="U18" s="60"/>
      <c r="V18" s="60"/>
      <c r="W18" s="60"/>
      <c r="X18" s="1"/>
      <c r="Y18" s="1"/>
      <c r="Z18" s="1"/>
    </row>
    <row r="19" spans="1:29" x14ac:dyDescent="0.25">
      <c r="A19" s="3"/>
      <c r="B19" s="75" t="s">
        <v>29</v>
      </c>
      <c r="C19" s="72"/>
      <c r="D19" s="72"/>
      <c r="E19" s="72"/>
      <c r="F19" s="41" t="s">
        <v>30</v>
      </c>
      <c r="G19" s="23"/>
      <c r="H19" s="35"/>
      <c r="I19" s="45" t="s">
        <v>31</v>
      </c>
      <c r="J19" s="4"/>
      <c r="K19" s="10"/>
      <c r="L19" s="75" t="s">
        <v>29</v>
      </c>
      <c r="M19" s="72"/>
      <c r="N19" s="72"/>
      <c r="O19" s="72"/>
      <c r="P19" s="41" t="s">
        <v>30</v>
      </c>
      <c r="Q19" s="26"/>
      <c r="R19" s="60"/>
      <c r="S19" s="60"/>
      <c r="T19" s="60"/>
      <c r="U19" s="60"/>
      <c r="V19" s="60"/>
      <c r="W19" s="60"/>
      <c r="X19" s="1"/>
      <c r="Y19" s="1"/>
      <c r="Z19" s="1"/>
    </row>
    <row r="20" spans="1:29" ht="12.75" x14ac:dyDescent="0.2">
      <c r="A20" s="3"/>
      <c r="B20" s="40">
        <f t="shared" ref="B20:E20" si="4">((B12/2000)*(B12/2000))*B18/2</f>
        <v>1.2375</v>
      </c>
      <c r="C20" s="37">
        <f t="shared" si="4"/>
        <v>0</v>
      </c>
      <c r="D20" s="37">
        <f t="shared" si="4"/>
        <v>0</v>
      </c>
      <c r="E20" s="37">
        <f t="shared" si="4"/>
        <v>0</v>
      </c>
      <c r="F20" s="37">
        <f>SUM(B20:E20)</f>
        <v>1.2375</v>
      </c>
      <c r="G20" s="43" t="s">
        <v>5</v>
      </c>
      <c r="H20" s="9"/>
      <c r="I20" s="44"/>
      <c r="J20" s="1"/>
      <c r="K20" s="10"/>
      <c r="L20" s="40">
        <f t="shared" ref="L20:N20" si="5">((L12/2000)*(L12/2000))*L18/2</f>
        <v>0.65088861395078623</v>
      </c>
      <c r="M20" s="37">
        <f t="shared" si="5"/>
        <v>1.1550163565693299</v>
      </c>
      <c r="N20" s="37">
        <f t="shared" si="5"/>
        <v>0</v>
      </c>
      <c r="O20" s="37">
        <f>((E12/2000)*(E12/2000))*E18/2</f>
        <v>0</v>
      </c>
      <c r="P20" s="37">
        <f>SUM(L20:O20)</f>
        <v>1.8059049705201162</v>
      </c>
      <c r="Q20" s="34" t="s">
        <v>5</v>
      </c>
      <c r="R20" s="60"/>
      <c r="S20" s="60"/>
      <c r="T20" s="60"/>
      <c r="U20" s="60"/>
      <c r="V20" s="60"/>
      <c r="W20" s="60"/>
      <c r="X20" s="1"/>
      <c r="Y20" s="1"/>
      <c r="Z20" s="1"/>
    </row>
    <row r="21" spans="1:29" ht="12.75" x14ac:dyDescent="0.2">
      <c r="A21" s="3"/>
      <c r="B21" s="46"/>
      <c r="C21" s="47"/>
      <c r="D21" s="47"/>
      <c r="E21" s="47"/>
      <c r="F21" s="47"/>
      <c r="G21" s="47"/>
      <c r="H21" s="48"/>
      <c r="I21" s="49"/>
      <c r="J21" s="49"/>
      <c r="K21" s="50"/>
      <c r="L21" s="46"/>
      <c r="M21" s="47"/>
      <c r="N21" s="47"/>
      <c r="O21" s="47"/>
      <c r="P21" s="51"/>
      <c r="Q21" s="52"/>
      <c r="R21" s="60"/>
      <c r="S21" s="60"/>
      <c r="T21" s="60"/>
      <c r="U21" s="60"/>
      <c r="V21" s="60"/>
      <c r="W21" s="60"/>
      <c r="X21" s="1"/>
      <c r="Y21" s="1"/>
      <c r="Z21" s="1"/>
    </row>
    <row r="22" spans="1:29" ht="12.75" x14ac:dyDescent="0.2">
      <c r="A22" s="1"/>
      <c r="B22" s="20"/>
      <c r="C22" s="20"/>
      <c r="D22" s="20"/>
      <c r="E22" s="20"/>
      <c r="F22" s="20"/>
      <c r="G22" s="20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60"/>
      <c r="S22" s="60"/>
      <c r="T22" s="60"/>
      <c r="U22" s="60"/>
      <c r="V22" s="60"/>
      <c r="W22" s="60"/>
      <c r="X22" s="1"/>
      <c r="Y22" s="1"/>
      <c r="Z22" s="1"/>
      <c r="AA22" s="1"/>
      <c r="AB22" s="1"/>
      <c r="AC22" s="1"/>
    </row>
    <row r="23" spans="1:29" ht="24" customHeight="1" x14ac:dyDescent="0.35">
      <c r="A23" s="3"/>
      <c r="B23" s="78" t="s">
        <v>32</v>
      </c>
      <c r="C23" s="64"/>
      <c r="D23" s="64"/>
      <c r="E23" s="64"/>
      <c r="F23" s="64"/>
      <c r="G23" s="65"/>
      <c r="H23" s="4"/>
      <c r="I23" s="1"/>
      <c r="J23" s="1"/>
      <c r="K23" s="1"/>
      <c r="L23" s="1"/>
      <c r="M23" s="1"/>
      <c r="N23" s="53" t="str">
        <f>HYPERLINK("https://de.wikipedia.org/wiki/Tr%C3%A4gheitsmoment","Quelle: Wikipedia ")</f>
        <v xml:space="preserve">Quelle: Wikipedia </v>
      </c>
      <c r="O23" s="1"/>
      <c r="P23" s="1"/>
      <c r="Q23" s="1"/>
      <c r="R23" s="60"/>
      <c r="S23" s="60"/>
      <c r="T23" s="60"/>
      <c r="U23" s="60"/>
      <c r="V23" s="60"/>
      <c r="W23" s="60"/>
      <c r="X23" s="1"/>
      <c r="Y23" s="1"/>
      <c r="Z23" s="1"/>
      <c r="AA23" s="1"/>
      <c r="AB23" s="1"/>
      <c r="AC23" s="1"/>
    </row>
    <row r="24" spans="1:29" ht="25.5" customHeight="1" x14ac:dyDescent="0.25">
      <c r="A24" s="3"/>
      <c r="B24" s="77" t="s">
        <v>33</v>
      </c>
      <c r="C24" s="64"/>
      <c r="D24" s="64"/>
      <c r="E24" s="65"/>
      <c r="F24" s="54">
        <v>255</v>
      </c>
      <c r="G24" s="55" t="s">
        <v>34</v>
      </c>
      <c r="H24" s="4"/>
      <c r="I24" s="1"/>
      <c r="J24" s="1"/>
      <c r="K24" s="1"/>
      <c r="L24" s="1"/>
      <c r="M24" s="1"/>
      <c r="N24" s="19" t="s">
        <v>35</v>
      </c>
      <c r="O24" s="1"/>
      <c r="P24" s="1"/>
      <c r="Q24" s="1"/>
      <c r="R24" s="60"/>
      <c r="S24" s="60"/>
      <c r="T24" s="60"/>
      <c r="U24" s="60"/>
      <c r="V24" s="60"/>
      <c r="W24" s="60"/>
      <c r="X24" s="1"/>
      <c r="Y24" s="1"/>
      <c r="Z24" s="1"/>
      <c r="AA24" s="1"/>
      <c r="AB24" s="1"/>
      <c r="AC24" s="1"/>
    </row>
    <row r="25" spans="1:29" ht="25.5" customHeight="1" x14ac:dyDescent="0.25">
      <c r="A25" s="3"/>
      <c r="B25" s="77" t="s">
        <v>36</v>
      </c>
      <c r="C25" s="64"/>
      <c r="D25" s="64"/>
      <c r="E25" s="65"/>
      <c r="F25" s="54">
        <v>170</v>
      </c>
      <c r="G25" s="55" t="s">
        <v>37</v>
      </c>
      <c r="H25" s="4"/>
      <c r="I25" s="1"/>
      <c r="J25" s="1"/>
      <c r="K25" s="1"/>
      <c r="L25" s="1"/>
      <c r="M25" s="1"/>
      <c r="N25" s="56" t="s">
        <v>38</v>
      </c>
      <c r="O25" s="1"/>
      <c r="P25" s="1"/>
      <c r="Q25" s="1"/>
      <c r="R25" s="60"/>
      <c r="S25" s="60"/>
      <c r="T25" s="60"/>
      <c r="U25" s="60"/>
      <c r="V25" s="60"/>
      <c r="W25" s="60"/>
      <c r="X25" s="1"/>
      <c r="Y25" s="1"/>
      <c r="Z25" s="1"/>
      <c r="AA25" s="1"/>
      <c r="AB25" s="1"/>
      <c r="AC25" s="1"/>
    </row>
    <row r="26" spans="1:29" ht="25.5" customHeight="1" x14ac:dyDescent="0.25">
      <c r="A26" s="3"/>
      <c r="B26" s="77" t="s">
        <v>39</v>
      </c>
      <c r="C26" s="64"/>
      <c r="D26" s="64"/>
      <c r="E26" s="65"/>
      <c r="F26" s="57">
        <f>(F25/60*1000)/(F24*PI()/1000)</f>
        <v>3536.7765131532301</v>
      </c>
      <c r="G26" s="55" t="s">
        <v>40</v>
      </c>
      <c r="H26" s="4"/>
      <c r="I26" s="1"/>
      <c r="J26" s="1"/>
      <c r="K26" s="1"/>
      <c r="L26" s="1"/>
      <c r="M26" s="1"/>
      <c r="N26" s="19" t="s">
        <v>41</v>
      </c>
      <c r="O26" s="1"/>
      <c r="P26" s="1"/>
      <c r="Q26" s="1"/>
      <c r="R26" s="60"/>
      <c r="S26" s="60"/>
      <c r="T26" s="60"/>
      <c r="U26" s="60"/>
      <c r="V26" s="60"/>
      <c r="W26" s="60"/>
      <c r="X26" s="1"/>
      <c r="Y26" s="1"/>
      <c r="Z26" s="1"/>
      <c r="AA26" s="1"/>
      <c r="AB26" s="1"/>
      <c r="AC26" s="1"/>
    </row>
    <row r="27" spans="1:29" ht="12.75" x14ac:dyDescent="0.2">
      <c r="A27" s="1"/>
      <c r="B27" s="44"/>
      <c r="C27" s="44"/>
      <c r="D27" s="44"/>
      <c r="E27" s="44"/>
      <c r="F27" s="44"/>
      <c r="G27" s="44"/>
      <c r="H27" s="1"/>
      <c r="I27" s="1"/>
      <c r="J27" s="1"/>
      <c r="K27" s="1"/>
      <c r="L27" s="1"/>
      <c r="M27" s="1"/>
      <c r="N27" s="1"/>
      <c r="O27" s="1"/>
      <c r="P27" s="1"/>
      <c r="Q27" s="1"/>
      <c r="R27" s="60"/>
      <c r="S27" s="60"/>
      <c r="T27" s="60"/>
      <c r="U27" s="60"/>
      <c r="V27" s="60"/>
      <c r="W27" s="60"/>
      <c r="X27" s="1"/>
      <c r="Y27" s="1"/>
      <c r="Z27" s="1"/>
      <c r="AA27" s="1"/>
      <c r="AB27" s="1"/>
      <c r="AC27" s="1"/>
    </row>
    <row r="28" spans="1:29" ht="12.75" x14ac:dyDescent="0.2">
      <c r="A28" s="1"/>
      <c r="B28" s="19"/>
      <c r="C28" s="1"/>
      <c r="D28" s="1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60"/>
      <c r="S28" s="60"/>
      <c r="T28" s="60"/>
      <c r="U28" s="60"/>
      <c r="V28" s="60"/>
      <c r="W28" s="60"/>
      <c r="X28" s="1"/>
      <c r="Y28" s="1"/>
      <c r="Z28" s="1"/>
      <c r="AA28" s="1"/>
      <c r="AB28" s="1"/>
      <c r="AC28" s="1"/>
    </row>
    <row r="29" spans="1:29" ht="12.75" x14ac:dyDescent="0.2">
      <c r="A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60"/>
      <c r="S29" s="60"/>
      <c r="T29" s="60"/>
      <c r="U29" s="60"/>
      <c r="V29" s="60"/>
      <c r="W29" s="60"/>
      <c r="X29" s="1"/>
      <c r="Y29" s="1"/>
      <c r="Z29" s="1"/>
      <c r="AA29" s="1"/>
      <c r="AB29" s="1"/>
      <c r="AC29" s="1"/>
    </row>
    <row r="30" spans="1:29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60"/>
      <c r="S30" s="60"/>
      <c r="T30" s="60"/>
      <c r="U30" s="60"/>
      <c r="V30" s="60"/>
      <c r="W30" s="60"/>
      <c r="X30" s="1"/>
      <c r="Y30" s="1"/>
      <c r="Z30" s="1"/>
      <c r="AA30" s="1"/>
      <c r="AB30" s="1"/>
      <c r="AC30" s="1"/>
    </row>
    <row r="31" spans="1:29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60"/>
      <c r="S31" s="60"/>
      <c r="T31" s="60"/>
      <c r="U31" s="60"/>
      <c r="V31" s="60"/>
      <c r="W31" s="60"/>
      <c r="X31" s="1"/>
      <c r="Y31" s="1"/>
      <c r="Z31" s="1"/>
      <c r="AA31" s="1"/>
      <c r="AB31" s="1"/>
      <c r="AC31" s="1"/>
    </row>
    <row r="32" spans="1:29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60"/>
      <c r="S32" s="60"/>
      <c r="T32" s="60"/>
      <c r="U32" s="60"/>
      <c r="V32" s="60"/>
      <c r="W32" s="60"/>
      <c r="X32" s="1"/>
      <c r="Y32" s="1"/>
      <c r="Z32" s="1"/>
      <c r="AA32" s="1"/>
      <c r="AB32" s="1"/>
      <c r="AC32" s="1"/>
    </row>
    <row r="33" spans="1:29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60"/>
      <c r="S33" s="60"/>
      <c r="T33" s="60"/>
      <c r="U33" s="60"/>
      <c r="V33" s="60"/>
      <c r="W33" s="60"/>
      <c r="X33" s="1"/>
      <c r="Y33" s="1"/>
      <c r="Z33" s="1"/>
      <c r="AA33" s="1"/>
      <c r="AB33" s="1"/>
      <c r="AC33" s="1"/>
    </row>
    <row r="34" spans="1:29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60"/>
      <c r="S34" s="60"/>
      <c r="T34" s="60"/>
      <c r="U34" s="60"/>
      <c r="V34" s="60"/>
      <c r="W34" s="60"/>
      <c r="X34" s="1"/>
      <c r="Y34" s="1"/>
      <c r="Z34" s="1"/>
      <c r="AA34" s="1"/>
      <c r="AB34" s="1"/>
      <c r="AC34" s="1"/>
    </row>
    <row r="35" spans="1:29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60"/>
      <c r="S35" s="60"/>
      <c r="T35" s="60"/>
      <c r="U35" s="60"/>
      <c r="V35" s="60"/>
      <c r="W35" s="60"/>
      <c r="X35" s="1"/>
      <c r="Y35" s="1"/>
      <c r="Z35" s="1"/>
      <c r="AA35" s="1"/>
      <c r="AB35" s="1"/>
      <c r="AC35" s="1"/>
    </row>
    <row r="36" spans="1:29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60"/>
      <c r="S36" s="60"/>
      <c r="T36" s="60"/>
      <c r="U36" s="60"/>
      <c r="V36" s="60"/>
      <c r="W36" s="60"/>
      <c r="X36" s="1"/>
      <c r="Y36" s="1"/>
      <c r="Z36" s="1"/>
      <c r="AA36" s="1"/>
      <c r="AB36" s="1"/>
      <c r="AC36" s="1"/>
    </row>
    <row r="37" spans="1:29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 x14ac:dyDescent="0.2">
      <c r="A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9" ht="12.75" x14ac:dyDescent="0.2">
      <c r="A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9" ht="12.75" x14ac:dyDescent="0.2">
      <c r="A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9" ht="12.75" x14ac:dyDescent="0.2">
      <c r="A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9" ht="12.75" x14ac:dyDescent="0.2">
      <c r="A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9" ht="12.75" x14ac:dyDescent="0.2">
      <c r="A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9" ht="12.75" x14ac:dyDescent="0.2">
      <c r="A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9" ht="12.75" x14ac:dyDescent="0.2">
      <c r="A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9" ht="12.75" x14ac:dyDescent="0.2">
      <c r="A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9" ht="12.75" x14ac:dyDescent="0.2">
      <c r="A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9" ht="12.75" x14ac:dyDescent="0.2">
      <c r="A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2">
      <c r="A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2">
      <c r="A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x14ac:dyDescent="0.2">
      <c r="A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x14ac:dyDescent="0.2">
      <c r="A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x14ac:dyDescent="0.2">
      <c r="A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x14ac:dyDescent="0.2">
      <c r="A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x14ac:dyDescent="0.2">
      <c r="A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x14ac:dyDescent="0.2">
      <c r="A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25">
    <mergeCell ref="L15:O15"/>
    <mergeCell ref="B25:E25"/>
    <mergeCell ref="B26:E26"/>
    <mergeCell ref="B15:E15"/>
    <mergeCell ref="B17:E17"/>
    <mergeCell ref="L17:O17"/>
    <mergeCell ref="B19:E19"/>
    <mergeCell ref="L19:O19"/>
    <mergeCell ref="B23:G23"/>
    <mergeCell ref="B24:E24"/>
    <mergeCell ref="B9:G9"/>
    <mergeCell ref="L9:Q9"/>
    <mergeCell ref="B11:E11"/>
    <mergeCell ref="L11:O11"/>
    <mergeCell ref="B13:E13"/>
    <mergeCell ref="L13:O13"/>
    <mergeCell ref="H8:K8"/>
    <mergeCell ref="L8:O8"/>
    <mergeCell ref="B3:Q3"/>
    <mergeCell ref="B4:Q4"/>
    <mergeCell ref="B5:G6"/>
    <mergeCell ref="L5:Q6"/>
    <mergeCell ref="B7:E7"/>
    <mergeCell ref="L7:O7"/>
    <mergeCell ref="B8:E8"/>
  </mergeCells>
  <hyperlinks>
    <hyperlink ref="I19" location="english!A1" display="english version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998"/>
  <sheetViews>
    <sheetView workbookViewId="0"/>
  </sheetViews>
  <sheetFormatPr baseColWidth="10" defaultColWidth="14.42578125" defaultRowHeight="15.75" customHeight="1" x14ac:dyDescent="0.2"/>
  <cols>
    <col min="1" max="1" width="2.42578125" customWidth="1"/>
    <col min="2" max="5" width="10.140625" customWidth="1"/>
    <col min="6" max="6" width="20.7109375" customWidth="1"/>
    <col min="8" max="8" width="2.42578125" customWidth="1"/>
    <col min="9" max="9" width="9.42578125" customWidth="1"/>
    <col min="10" max="10" width="7.140625" customWidth="1"/>
    <col min="11" max="11" width="1.85546875" customWidth="1"/>
    <col min="12" max="15" width="10.140625" customWidth="1"/>
    <col min="16" max="16" width="21.5703125" customWidth="1"/>
    <col min="19" max="19" width="18.42578125" customWidth="1"/>
  </cols>
  <sheetData>
    <row r="1" spans="1:29" ht="7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5.2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3.25" x14ac:dyDescent="0.35">
      <c r="A3" s="3"/>
      <c r="B3" s="67" t="s">
        <v>42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/>
      <c r="R3" s="4"/>
      <c r="S3" s="1"/>
      <c r="T3" s="1"/>
      <c r="U3" s="1"/>
      <c r="V3" s="1"/>
      <c r="W3" s="1"/>
      <c r="X3" s="1"/>
      <c r="Y3" s="1"/>
      <c r="Z3" s="1"/>
    </row>
    <row r="4" spans="1:29" x14ac:dyDescent="0.2">
      <c r="A4" s="3"/>
      <c r="B4" s="70" t="s">
        <v>43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5"/>
      <c r="R4" s="5"/>
      <c r="S4" s="2"/>
      <c r="T4" s="1"/>
      <c r="U4" s="1"/>
      <c r="V4" s="1"/>
      <c r="W4" s="1"/>
      <c r="X4" s="1"/>
      <c r="Y4" s="1"/>
      <c r="Z4" s="1"/>
    </row>
    <row r="5" spans="1:29" ht="12.75" x14ac:dyDescent="0.2">
      <c r="A5" s="3"/>
      <c r="B5" s="71" t="s">
        <v>44</v>
      </c>
      <c r="C5" s="72"/>
      <c r="D5" s="72"/>
      <c r="E5" s="72"/>
      <c r="F5" s="72"/>
      <c r="G5" s="73"/>
      <c r="H5" s="6"/>
      <c r="I5" s="7"/>
      <c r="J5" s="7"/>
      <c r="K5" s="8"/>
      <c r="L5" s="71" t="s">
        <v>45</v>
      </c>
      <c r="M5" s="72"/>
      <c r="N5" s="72"/>
      <c r="O5" s="72"/>
      <c r="P5" s="72"/>
      <c r="Q5" s="73"/>
      <c r="R5" s="9"/>
      <c r="S5" s="1"/>
      <c r="T5" s="4"/>
      <c r="U5" s="1"/>
      <c r="V5" s="1"/>
      <c r="W5" s="1"/>
      <c r="X5" s="1"/>
      <c r="Y5" s="1"/>
      <c r="Z5" s="1"/>
    </row>
    <row r="6" spans="1:29" ht="12.75" x14ac:dyDescent="0.2">
      <c r="A6" s="3"/>
      <c r="B6" s="74"/>
      <c r="C6" s="72"/>
      <c r="D6" s="72"/>
      <c r="E6" s="72"/>
      <c r="F6" s="72"/>
      <c r="G6" s="73"/>
      <c r="H6" s="9"/>
      <c r="I6" s="1"/>
      <c r="J6" s="1"/>
      <c r="K6" s="10"/>
      <c r="L6" s="74"/>
      <c r="M6" s="72"/>
      <c r="N6" s="72"/>
      <c r="O6" s="72"/>
      <c r="P6" s="72"/>
      <c r="Q6" s="73"/>
      <c r="R6" s="9"/>
      <c r="S6" s="1"/>
      <c r="T6" s="4"/>
      <c r="U6" s="1"/>
      <c r="V6" s="1"/>
      <c r="W6" s="1"/>
      <c r="X6" s="1"/>
      <c r="Y6" s="1"/>
      <c r="Z6" s="1"/>
    </row>
    <row r="7" spans="1:29" ht="20.25" customHeight="1" x14ac:dyDescent="0.25">
      <c r="A7" s="3"/>
      <c r="B7" s="66" t="s">
        <v>46</v>
      </c>
      <c r="C7" s="64"/>
      <c r="D7" s="64"/>
      <c r="E7" s="64"/>
      <c r="F7" s="11">
        <f>F20</f>
        <v>2.6619999999999999</v>
      </c>
      <c r="G7" s="12" t="s">
        <v>5</v>
      </c>
      <c r="H7" s="13"/>
      <c r="I7" s="2"/>
      <c r="J7" s="2"/>
      <c r="K7" s="14"/>
      <c r="L7" s="66" t="s">
        <v>46</v>
      </c>
      <c r="M7" s="64"/>
      <c r="N7" s="64"/>
      <c r="O7" s="64"/>
      <c r="P7" s="11">
        <f>P20</f>
        <v>2.5963854843101188</v>
      </c>
      <c r="Q7" s="15" t="s">
        <v>5</v>
      </c>
      <c r="R7" s="9"/>
      <c r="S7" s="1"/>
      <c r="T7" s="4"/>
      <c r="U7" s="1"/>
      <c r="V7" s="1"/>
      <c r="W7" s="1"/>
      <c r="X7" s="1"/>
      <c r="Y7" s="1"/>
      <c r="Z7" s="1"/>
    </row>
    <row r="8" spans="1:29" ht="18" x14ac:dyDescent="0.25">
      <c r="A8" s="3"/>
      <c r="B8" s="66" t="s">
        <v>47</v>
      </c>
      <c r="C8" s="64"/>
      <c r="D8" s="64"/>
      <c r="E8" s="64"/>
      <c r="F8" s="16">
        <f>0.5*F7*SUMSQ(27.7777778/(B12/1000*PI())*360)/1000000</f>
        <v>69.658313865560515</v>
      </c>
      <c r="G8" s="17" t="s">
        <v>7</v>
      </c>
      <c r="H8" s="63" t="s">
        <v>48</v>
      </c>
      <c r="I8" s="64"/>
      <c r="J8" s="64"/>
      <c r="K8" s="65"/>
      <c r="L8" s="66" t="s">
        <v>47</v>
      </c>
      <c r="M8" s="64"/>
      <c r="N8" s="64"/>
      <c r="O8" s="64"/>
      <c r="P8" s="16">
        <f>0.5*P7*SUMSQ(27.7777778/(L12/1000*PI())*360)/1000000</f>
        <v>67.941335455319162</v>
      </c>
      <c r="Q8" s="17" t="s">
        <v>7</v>
      </c>
      <c r="R8" s="9"/>
      <c r="S8" s="1"/>
      <c r="T8" s="18"/>
      <c r="U8" s="19"/>
      <c r="V8" s="19"/>
      <c r="W8" s="19"/>
      <c r="X8" s="19"/>
      <c r="Y8" s="19"/>
      <c r="Z8" s="19"/>
    </row>
    <row r="9" spans="1:29" ht="12.75" x14ac:dyDescent="0.2">
      <c r="A9" s="3"/>
      <c r="B9" s="75" t="s">
        <v>49</v>
      </c>
      <c r="C9" s="72"/>
      <c r="D9" s="72"/>
      <c r="E9" s="72"/>
      <c r="F9" s="72"/>
      <c r="G9" s="73"/>
      <c r="I9" s="20"/>
      <c r="J9" s="20"/>
      <c r="K9" s="21"/>
      <c r="L9" s="75" t="s">
        <v>49</v>
      </c>
      <c r="M9" s="72"/>
      <c r="N9" s="72"/>
      <c r="O9" s="72"/>
      <c r="P9" s="72"/>
      <c r="Q9" s="73"/>
      <c r="R9" s="9"/>
      <c r="S9" s="1"/>
      <c r="T9" s="18"/>
      <c r="U9" s="19"/>
      <c r="V9" s="19"/>
      <c r="W9" s="19"/>
      <c r="X9" s="19"/>
      <c r="Y9" s="19"/>
      <c r="Z9" s="19"/>
    </row>
    <row r="10" spans="1:29" ht="15" x14ac:dyDescent="0.25">
      <c r="A10" s="3"/>
      <c r="B10" s="22">
        <v>1</v>
      </c>
      <c r="C10" s="22">
        <v>2</v>
      </c>
      <c r="D10" s="22">
        <v>3</v>
      </c>
      <c r="E10" s="22">
        <v>4</v>
      </c>
      <c r="F10" s="23"/>
      <c r="G10" s="23"/>
      <c r="I10" s="24" t="s">
        <v>50</v>
      </c>
      <c r="J10" s="25"/>
      <c r="K10" s="10"/>
      <c r="L10" s="22">
        <v>1</v>
      </c>
      <c r="M10" s="22">
        <v>2</v>
      </c>
      <c r="N10" s="22">
        <v>3</v>
      </c>
      <c r="O10" s="22">
        <v>4</v>
      </c>
      <c r="P10" s="23"/>
      <c r="Q10" s="26"/>
      <c r="R10" s="9"/>
      <c r="S10" s="1"/>
      <c r="T10" s="18"/>
      <c r="U10" s="19"/>
      <c r="V10" s="19"/>
      <c r="W10" s="19"/>
      <c r="X10" s="19"/>
      <c r="Y10" s="19"/>
      <c r="Z10" s="19"/>
    </row>
    <row r="11" spans="1:29" ht="12.75" x14ac:dyDescent="0.2">
      <c r="A11" s="3"/>
      <c r="B11" s="76" t="s">
        <v>51</v>
      </c>
      <c r="C11" s="64"/>
      <c r="D11" s="64"/>
      <c r="E11" s="65"/>
      <c r="F11" s="27" t="s">
        <v>52</v>
      </c>
      <c r="G11" s="26"/>
      <c r="H11" s="28"/>
      <c r="I11" s="29"/>
      <c r="J11" s="30" t="s">
        <v>13</v>
      </c>
      <c r="K11" s="10"/>
      <c r="L11" s="76" t="s">
        <v>51</v>
      </c>
      <c r="M11" s="64"/>
      <c r="N11" s="64"/>
      <c r="O11" s="65"/>
      <c r="P11" s="27" t="s">
        <v>52</v>
      </c>
      <c r="Q11" s="26"/>
      <c r="R11" s="9"/>
      <c r="S11" s="1"/>
      <c r="T11" s="18"/>
      <c r="U11" s="19"/>
      <c r="V11" s="19"/>
      <c r="W11" s="19"/>
      <c r="X11" s="19"/>
      <c r="Y11" s="19"/>
      <c r="Z11" s="19"/>
    </row>
    <row r="12" spans="1:29" ht="12.75" x14ac:dyDescent="0.2">
      <c r="A12" s="3"/>
      <c r="B12" s="31">
        <v>440</v>
      </c>
      <c r="C12" s="32"/>
      <c r="D12" s="32"/>
      <c r="E12" s="32"/>
      <c r="F12" s="33">
        <v>110</v>
      </c>
      <c r="G12" s="34" t="s">
        <v>14</v>
      </c>
      <c r="H12" s="35"/>
      <c r="I12" s="36" t="s">
        <v>53</v>
      </c>
      <c r="J12" s="36">
        <v>7850</v>
      </c>
      <c r="K12" s="10"/>
      <c r="L12" s="31">
        <v>440</v>
      </c>
      <c r="M12" s="32">
        <v>0</v>
      </c>
      <c r="N12" s="32">
        <v>0</v>
      </c>
      <c r="O12" s="32">
        <v>0</v>
      </c>
      <c r="P12" s="37">
        <f>P18</f>
        <v>107.28865637645119</v>
      </c>
      <c r="Q12" s="34" t="s">
        <v>14</v>
      </c>
      <c r="R12" s="9"/>
      <c r="S12" s="1"/>
      <c r="T12" s="18"/>
      <c r="U12" s="19"/>
      <c r="V12" s="19"/>
      <c r="W12" s="19"/>
      <c r="X12" s="19"/>
      <c r="Y12" s="19"/>
      <c r="Z12" s="1"/>
    </row>
    <row r="13" spans="1:29" ht="12.75" x14ac:dyDescent="0.2">
      <c r="A13" s="3"/>
      <c r="B13" s="76" t="s">
        <v>54</v>
      </c>
      <c r="C13" s="64"/>
      <c r="D13" s="64"/>
      <c r="E13" s="65"/>
      <c r="F13" s="27" t="s">
        <v>55</v>
      </c>
      <c r="G13" s="26"/>
      <c r="H13" s="35"/>
      <c r="I13" s="36" t="s">
        <v>56</v>
      </c>
      <c r="J13" s="36">
        <v>7840</v>
      </c>
      <c r="K13" s="10"/>
      <c r="L13" s="76" t="s">
        <v>54</v>
      </c>
      <c r="M13" s="64"/>
      <c r="N13" s="64"/>
      <c r="O13" s="65"/>
      <c r="P13" s="27" t="s">
        <v>55</v>
      </c>
      <c r="Q13" s="26"/>
      <c r="R13" s="9"/>
      <c r="S13" s="1"/>
      <c r="T13" s="4"/>
      <c r="U13" s="1"/>
      <c r="V13" s="1"/>
      <c r="W13" s="1"/>
      <c r="X13" s="1"/>
      <c r="Y13" s="1"/>
      <c r="Z13" s="1"/>
    </row>
    <row r="14" spans="1:29" ht="12.75" x14ac:dyDescent="0.2">
      <c r="A14" s="3"/>
      <c r="B14" s="32">
        <v>90</v>
      </c>
      <c r="C14" s="32"/>
      <c r="D14" s="32"/>
      <c r="E14" s="32"/>
      <c r="F14" s="38">
        <v>7840</v>
      </c>
      <c r="G14" s="34" t="s">
        <v>13</v>
      </c>
      <c r="H14" s="35"/>
      <c r="I14" s="36" t="s">
        <v>57</v>
      </c>
      <c r="J14" s="36">
        <v>7830</v>
      </c>
      <c r="K14" s="10"/>
      <c r="L14" s="32">
        <v>90</v>
      </c>
      <c r="M14" s="32">
        <v>0</v>
      </c>
      <c r="N14" s="32">
        <v>0</v>
      </c>
      <c r="O14" s="32">
        <v>0</v>
      </c>
      <c r="P14" s="32">
        <v>7840</v>
      </c>
      <c r="Q14" s="34" t="s">
        <v>13</v>
      </c>
      <c r="R14" s="9"/>
      <c r="S14" s="1"/>
      <c r="T14" s="4"/>
      <c r="U14" s="1"/>
      <c r="V14" s="1"/>
      <c r="W14" s="1"/>
      <c r="X14" s="1"/>
      <c r="Y14" s="1"/>
      <c r="Z14" s="1"/>
    </row>
    <row r="15" spans="1:29" ht="12.75" x14ac:dyDescent="0.2">
      <c r="A15" s="3"/>
      <c r="B15" s="75" t="s">
        <v>58</v>
      </c>
      <c r="C15" s="72"/>
      <c r="D15" s="72"/>
      <c r="E15" s="72"/>
      <c r="F15" s="39" t="s">
        <v>59</v>
      </c>
      <c r="G15" s="26"/>
      <c r="H15" s="35"/>
      <c r="I15" s="36" t="s">
        <v>22</v>
      </c>
      <c r="J15" s="36">
        <v>7840</v>
      </c>
      <c r="K15" s="10"/>
      <c r="L15" s="75" t="s">
        <v>20</v>
      </c>
      <c r="M15" s="72"/>
      <c r="N15" s="72"/>
      <c r="O15" s="72"/>
      <c r="P15" s="39" t="s">
        <v>21</v>
      </c>
      <c r="Q15" s="26"/>
      <c r="R15" s="9"/>
      <c r="S15" s="1"/>
      <c r="T15" s="4"/>
      <c r="U15" s="1"/>
      <c r="V15" s="1"/>
      <c r="W15" s="1"/>
      <c r="X15" s="1"/>
      <c r="Y15" s="1"/>
      <c r="Z15" s="1"/>
    </row>
    <row r="16" spans="1:29" ht="12.75" x14ac:dyDescent="0.2">
      <c r="A16" s="3"/>
      <c r="B16" s="40">
        <f t="shared" ref="B16:E16" si="0">B12*B12*PI()*B14/4/1000000000</f>
        <v>1.3684777599037141E-2</v>
      </c>
      <c r="C16" s="37">
        <f t="shared" si="0"/>
        <v>0</v>
      </c>
      <c r="D16" s="37">
        <f t="shared" si="0"/>
        <v>0</v>
      </c>
      <c r="E16" s="37">
        <f t="shared" si="0"/>
        <v>0</v>
      </c>
      <c r="F16" s="37">
        <f>SUM(B16:E16)</f>
        <v>1.3684777599037141E-2</v>
      </c>
      <c r="G16" s="34" t="s">
        <v>23</v>
      </c>
      <c r="H16" s="35"/>
      <c r="I16" s="36" t="s">
        <v>24</v>
      </c>
      <c r="J16" s="36">
        <v>7750</v>
      </c>
      <c r="K16" s="10"/>
      <c r="L16" s="40">
        <f t="shared" ref="L16:O16" si="1">L12*L12*PI()*L14/4/1000000000</f>
        <v>1.3684777599037141E-2</v>
      </c>
      <c r="M16" s="37">
        <f t="shared" si="1"/>
        <v>0</v>
      </c>
      <c r="N16" s="37">
        <f t="shared" si="1"/>
        <v>0</v>
      </c>
      <c r="O16" s="37">
        <f t="shared" si="1"/>
        <v>0</v>
      </c>
      <c r="P16" s="37">
        <f>SUM(L16:O16)</f>
        <v>1.3684777599037141E-2</v>
      </c>
      <c r="Q16" s="34" t="s">
        <v>23</v>
      </c>
      <c r="R16" s="9"/>
      <c r="S16" s="1"/>
      <c r="T16" s="4"/>
      <c r="U16" s="1"/>
      <c r="V16" s="1"/>
      <c r="W16" s="1"/>
      <c r="X16" s="1"/>
      <c r="Y16" s="1"/>
      <c r="Z16" s="1"/>
    </row>
    <row r="17" spans="1:29" ht="12.75" x14ac:dyDescent="0.2">
      <c r="A17" s="3"/>
      <c r="B17" s="75" t="s">
        <v>60</v>
      </c>
      <c r="C17" s="72"/>
      <c r="D17" s="72"/>
      <c r="E17" s="72"/>
      <c r="F17" s="41" t="s">
        <v>61</v>
      </c>
      <c r="G17" s="26"/>
      <c r="H17" s="42"/>
      <c r="I17" s="36" t="s">
        <v>62</v>
      </c>
      <c r="J17" s="36">
        <v>7870</v>
      </c>
      <c r="K17" s="10"/>
      <c r="L17" s="75" t="s">
        <v>60</v>
      </c>
      <c r="M17" s="72"/>
      <c r="N17" s="72"/>
      <c r="O17" s="72"/>
      <c r="P17" s="41" t="s">
        <v>61</v>
      </c>
      <c r="Q17" s="26"/>
      <c r="R17" s="9"/>
      <c r="S17" s="1"/>
      <c r="T17" s="4"/>
      <c r="U17" s="1"/>
      <c r="V17" s="1"/>
      <c r="W17" s="1"/>
      <c r="X17" s="1"/>
      <c r="Y17" s="1"/>
      <c r="Z17" s="1"/>
    </row>
    <row r="18" spans="1:29" ht="12.75" x14ac:dyDescent="0.2">
      <c r="A18" s="3"/>
      <c r="B18" s="40">
        <f t="shared" ref="B18:E18" si="2">B16/$F$16*$F$12</f>
        <v>110</v>
      </c>
      <c r="C18" s="37">
        <f t="shared" si="2"/>
        <v>0</v>
      </c>
      <c r="D18" s="37">
        <f t="shared" si="2"/>
        <v>0</v>
      </c>
      <c r="E18" s="37">
        <f t="shared" si="2"/>
        <v>0</v>
      </c>
      <c r="F18" s="37">
        <f>SUM(B18:E18)</f>
        <v>110</v>
      </c>
      <c r="G18" s="43" t="s">
        <v>14</v>
      </c>
      <c r="H18" s="9"/>
      <c r="I18" s="44"/>
      <c r="J18" s="44"/>
      <c r="K18" s="10"/>
      <c r="L18" s="40">
        <f t="shared" ref="L18:O18" si="3">L16*$P$14</f>
        <v>107.28865637645119</v>
      </c>
      <c r="M18" s="37">
        <f t="shared" si="3"/>
        <v>0</v>
      </c>
      <c r="N18" s="37">
        <f t="shared" si="3"/>
        <v>0</v>
      </c>
      <c r="O18" s="37">
        <f t="shared" si="3"/>
        <v>0</v>
      </c>
      <c r="P18" s="37">
        <f>SUM(L18:O18)</f>
        <v>107.28865637645119</v>
      </c>
      <c r="Q18" s="34" t="s">
        <v>14</v>
      </c>
      <c r="R18" s="9"/>
      <c r="S18" s="1"/>
      <c r="T18" s="4"/>
      <c r="U18" s="1"/>
      <c r="V18" s="1"/>
      <c r="W18" s="1"/>
      <c r="X18" s="1"/>
      <c r="Y18" s="1"/>
      <c r="Z18" s="1"/>
    </row>
    <row r="19" spans="1:29" x14ac:dyDescent="0.25">
      <c r="A19" s="3"/>
      <c r="B19" s="75" t="s">
        <v>63</v>
      </c>
      <c r="C19" s="72"/>
      <c r="D19" s="72"/>
      <c r="E19" s="72"/>
      <c r="F19" s="41" t="s">
        <v>64</v>
      </c>
      <c r="G19" s="23"/>
      <c r="H19" s="9"/>
      <c r="I19" s="58" t="s">
        <v>65</v>
      </c>
      <c r="J19" s="45"/>
      <c r="K19" s="10"/>
      <c r="L19" s="75" t="s">
        <v>63</v>
      </c>
      <c r="M19" s="72"/>
      <c r="N19" s="72"/>
      <c r="O19" s="72"/>
      <c r="P19" s="41" t="s">
        <v>64</v>
      </c>
      <c r="Q19" s="26"/>
      <c r="R19" s="9"/>
      <c r="S19" s="1"/>
      <c r="T19" s="4"/>
      <c r="U19" s="1"/>
      <c r="V19" s="1"/>
      <c r="W19" s="1"/>
      <c r="X19" s="1"/>
      <c r="Y19" s="1"/>
      <c r="Z19" s="1"/>
    </row>
    <row r="20" spans="1:29" x14ac:dyDescent="0.25">
      <c r="A20" s="3"/>
      <c r="B20" s="40">
        <f t="shared" ref="B20:E20" si="4">((B12/2000)*(B12/2000))*B18/2</f>
        <v>2.6619999999999999</v>
      </c>
      <c r="C20" s="37">
        <f t="shared" si="4"/>
        <v>0</v>
      </c>
      <c r="D20" s="37">
        <f t="shared" si="4"/>
        <v>0</v>
      </c>
      <c r="E20" s="37">
        <f t="shared" si="4"/>
        <v>0</v>
      </c>
      <c r="F20" s="37">
        <f>SUM(B20:E20)</f>
        <v>2.6619999999999999</v>
      </c>
      <c r="G20" s="43" t="s">
        <v>5</v>
      </c>
      <c r="H20" s="9"/>
      <c r="I20" s="45"/>
      <c r="J20" s="45"/>
      <c r="K20" s="10"/>
      <c r="L20" s="40">
        <f t="shared" ref="L20:N20" si="5">((L12/2000)*(L12/2000))*L18/2</f>
        <v>2.5963854843101188</v>
      </c>
      <c r="M20" s="37">
        <f t="shared" si="5"/>
        <v>0</v>
      </c>
      <c r="N20" s="37">
        <f t="shared" si="5"/>
        <v>0</v>
      </c>
      <c r="O20" s="37">
        <f>((E12/2000)*(E12/2000))*E18/2</f>
        <v>0</v>
      </c>
      <c r="P20" s="37">
        <f>SUM(L20:O20)</f>
        <v>2.5963854843101188</v>
      </c>
      <c r="Q20" s="34" t="s">
        <v>5</v>
      </c>
      <c r="R20" s="9"/>
      <c r="S20" s="1"/>
      <c r="T20" s="4"/>
      <c r="U20" s="1"/>
      <c r="V20" s="1"/>
      <c r="W20" s="1"/>
      <c r="X20" s="1"/>
      <c r="Y20" s="1"/>
      <c r="Z20" s="1"/>
    </row>
    <row r="21" spans="1:29" ht="12.75" x14ac:dyDescent="0.2">
      <c r="A21" s="3"/>
      <c r="B21" s="46"/>
      <c r="C21" s="47"/>
      <c r="D21" s="47"/>
      <c r="E21" s="47"/>
      <c r="F21" s="47"/>
      <c r="G21" s="47"/>
      <c r="H21" s="48"/>
      <c r="I21" s="49"/>
      <c r="J21" s="49"/>
      <c r="K21" s="50"/>
      <c r="L21" s="46"/>
      <c r="M21" s="47"/>
      <c r="N21" s="47"/>
      <c r="O21" s="47"/>
      <c r="P21" s="51"/>
      <c r="Q21" s="52"/>
      <c r="R21" s="9"/>
      <c r="S21" s="1"/>
      <c r="T21" s="4"/>
      <c r="U21" s="1"/>
      <c r="V21" s="1"/>
      <c r="W21" s="1"/>
      <c r="X21" s="1"/>
      <c r="Y21" s="1"/>
      <c r="Z21" s="1"/>
    </row>
    <row r="22" spans="1:29" ht="12.75" x14ac:dyDescent="0.2">
      <c r="A22" s="1"/>
      <c r="B22" s="20"/>
      <c r="C22" s="20"/>
      <c r="D22" s="20"/>
      <c r="E22" s="20"/>
      <c r="F22" s="20"/>
      <c r="G22" s="20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24" customHeight="1" x14ac:dyDescent="0.35">
      <c r="A23" s="3"/>
      <c r="B23" s="78" t="s">
        <v>66</v>
      </c>
      <c r="C23" s="64"/>
      <c r="D23" s="64"/>
      <c r="E23" s="64"/>
      <c r="F23" s="64"/>
      <c r="G23" s="65"/>
      <c r="H23" s="4"/>
      <c r="I23" s="1"/>
      <c r="J23" s="1"/>
      <c r="K23" s="1"/>
      <c r="L23" s="1"/>
      <c r="M23" s="1"/>
      <c r="N23" s="59" t="s">
        <v>67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5.5" customHeight="1" x14ac:dyDescent="0.25">
      <c r="A24" s="3"/>
      <c r="B24" s="77" t="s">
        <v>68</v>
      </c>
      <c r="C24" s="64"/>
      <c r="D24" s="64"/>
      <c r="E24" s="65"/>
      <c r="F24" s="54">
        <v>350</v>
      </c>
      <c r="G24" s="55" t="s">
        <v>34</v>
      </c>
      <c r="H24" s="4"/>
      <c r="I24" s="1"/>
      <c r="J24" s="1"/>
      <c r="K24" s="1"/>
      <c r="L24" s="1"/>
      <c r="M24" s="1"/>
      <c r="N24" s="19" t="s">
        <v>69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5.5" customHeight="1" x14ac:dyDescent="0.25">
      <c r="A25" s="3"/>
      <c r="B25" s="77" t="s">
        <v>70</v>
      </c>
      <c r="C25" s="64"/>
      <c r="D25" s="64"/>
      <c r="E25" s="65"/>
      <c r="F25" s="54">
        <v>150</v>
      </c>
      <c r="G25" s="55" t="s">
        <v>37</v>
      </c>
      <c r="H25" s="4"/>
      <c r="I25" s="1"/>
      <c r="J25" s="1"/>
      <c r="K25" s="1"/>
      <c r="L25" s="1"/>
      <c r="M25" s="1"/>
      <c r="N25" s="56" t="s">
        <v>38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5.5" customHeight="1" x14ac:dyDescent="0.25">
      <c r="A26" s="3"/>
      <c r="B26" s="77" t="s">
        <v>71</v>
      </c>
      <c r="C26" s="64"/>
      <c r="D26" s="64"/>
      <c r="E26" s="65"/>
      <c r="F26" s="57">
        <f>(F25/60*1000)/(F24*PI()/1000)</f>
        <v>2273.6420441699333</v>
      </c>
      <c r="G26" s="55" t="s">
        <v>40</v>
      </c>
      <c r="H26" s="4"/>
      <c r="I26" s="1"/>
      <c r="J26" s="1"/>
      <c r="K26" s="1"/>
      <c r="L26" s="1"/>
      <c r="M26" s="1"/>
      <c r="N26" s="19" t="s">
        <v>41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 x14ac:dyDescent="0.2">
      <c r="A27" s="1"/>
      <c r="B27" s="44"/>
      <c r="C27" s="44"/>
      <c r="D27" s="44"/>
      <c r="E27" s="44"/>
      <c r="F27" s="44"/>
      <c r="G27" s="4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 x14ac:dyDescent="0.2">
      <c r="A28" s="1"/>
      <c r="B28" s="19"/>
      <c r="C28" s="1"/>
      <c r="D28" s="1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 x14ac:dyDescent="0.2">
      <c r="A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 x14ac:dyDescent="0.2">
      <c r="A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9" ht="12.75" x14ac:dyDescent="0.2">
      <c r="A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9" ht="12.75" x14ac:dyDescent="0.2">
      <c r="A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9" ht="12.75" x14ac:dyDescent="0.2">
      <c r="A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9" ht="12.75" x14ac:dyDescent="0.2">
      <c r="A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9" ht="12.75" x14ac:dyDescent="0.2">
      <c r="A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9" ht="12.75" x14ac:dyDescent="0.2">
      <c r="A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9" ht="12.75" x14ac:dyDescent="0.2">
      <c r="A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9" ht="12.75" x14ac:dyDescent="0.2">
      <c r="A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9" ht="12.75" x14ac:dyDescent="0.2">
      <c r="A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9" ht="12.75" x14ac:dyDescent="0.2">
      <c r="A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2">
      <c r="A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2">
      <c r="A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x14ac:dyDescent="0.2">
      <c r="A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x14ac:dyDescent="0.2">
      <c r="A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x14ac:dyDescent="0.2">
      <c r="A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x14ac:dyDescent="0.2">
      <c r="A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x14ac:dyDescent="0.2">
      <c r="A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x14ac:dyDescent="0.2">
      <c r="A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25">
    <mergeCell ref="L15:O15"/>
    <mergeCell ref="B25:E25"/>
    <mergeCell ref="B26:E26"/>
    <mergeCell ref="B15:E15"/>
    <mergeCell ref="B17:E17"/>
    <mergeCell ref="L17:O17"/>
    <mergeCell ref="B19:E19"/>
    <mergeCell ref="L19:O19"/>
    <mergeCell ref="B23:G23"/>
    <mergeCell ref="B24:E24"/>
    <mergeCell ref="B9:G9"/>
    <mergeCell ref="L9:Q9"/>
    <mergeCell ref="B11:E11"/>
    <mergeCell ref="L11:O11"/>
    <mergeCell ref="B13:E13"/>
    <mergeCell ref="L13:O13"/>
    <mergeCell ref="H8:K8"/>
    <mergeCell ref="L8:O8"/>
    <mergeCell ref="B3:Q3"/>
    <mergeCell ref="B4:Q4"/>
    <mergeCell ref="B5:G6"/>
    <mergeCell ref="L5:Q6"/>
    <mergeCell ref="B7:E7"/>
    <mergeCell ref="L7:O7"/>
    <mergeCell ref="B8:E8"/>
  </mergeCells>
  <hyperlinks>
    <hyperlink ref="I19" location="Deutsch!A1" display="deutsche Version"/>
    <hyperlink ref="N23" r:id="rId1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Deutsch</vt:lpstr>
      <vt:lpstr>english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mauerbad</cp:lastModifiedBy>
  <dcterms:modified xsi:type="dcterms:W3CDTF">2023-01-17T10:32:08Z</dcterms:modified>
</cp:coreProperties>
</file>